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815" activeTab="0"/>
  </bookViews>
  <sheets>
    <sheet name="штатное 01.10.2021 сверка" sheetId="1" r:id="rId1"/>
  </sheets>
  <definedNames>
    <definedName name="_xlnm.Print_Area" localSheetId="0">'штатное 01.10.2021 сверка'!$A$1:$T$35</definedName>
  </definedNames>
  <calcPr fullCalcOnLoad="1"/>
</workbook>
</file>

<file path=xl/sharedStrings.xml><?xml version="1.0" encoding="utf-8"?>
<sst xmlns="http://schemas.openxmlformats.org/spreadsheetml/2006/main" count="62" uniqueCount="60">
  <si>
    <t>Итого</t>
  </si>
  <si>
    <t>Непедагогические работники (областной бюджет)</t>
  </si>
  <si>
    <t>Педагог-организатор</t>
  </si>
  <si>
    <t>Педагогические работники (областной бюджет)</t>
  </si>
  <si>
    <t>Непедагогические работники (местный бюджет)</t>
  </si>
  <si>
    <t>ИТОГО (областной бюджет)</t>
  </si>
  <si>
    <t>Итого по ОО</t>
  </si>
  <si>
    <t>Сторож</t>
  </si>
  <si>
    <t>Уборщица</t>
  </si>
  <si>
    <t xml:space="preserve">Кухонный рабочий </t>
  </si>
  <si>
    <t xml:space="preserve">Повар </t>
  </si>
  <si>
    <t>Завхоз</t>
  </si>
  <si>
    <t>раница</t>
  </si>
  <si>
    <t>местный до мрот</t>
  </si>
  <si>
    <t xml:space="preserve">Учитель </t>
  </si>
  <si>
    <t>Дворник</t>
  </si>
  <si>
    <t>Механик</t>
  </si>
  <si>
    <t>Водитель автобуса</t>
  </si>
  <si>
    <t>Раб по комп.обсл.зданий</t>
  </si>
  <si>
    <t>Лаборант</t>
  </si>
  <si>
    <t>Библиотекарь</t>
  </si>
  <si>
    <t>Секретарь учебной части</t>
  </si>
  <si>
    <t>Зам директора по УВР</t>
  </si>
  <si>
    <t>учитель-логопед</t>
  </si>
  <si>
    <t>Педагог-психолог</t>
  </si>
  <si>
    <t>Воспитатель ГПД</t>
  </si>
  <si>
    <t>Преподаватель-организатор ОБЖ</t>
  </si>
  <si>
    <t>Общеобразовательное учреждение "Усть-машская школа"</t>
  </si>
  <si>
    <t>за предсд. Профсоюза</t>
  </si>
  <si>
    <t xml:space="preserve">Допол.виды компенсац. Работ </t>
  </si>
  <si>
    <t>За АООП</t>
  </si>
  <si>
    <t>за раб во внеур.вр</t>
  </si>
  <si>
    <t>За кабинет</t>
  </si>
  <si>
    <t>за вед. Пришк. Участ.</t>
  </si>
  <si>
    <t>кл. рук-во</t>
  </si>
  <si>
    <t>ОГЭ, ЕГЭ</t>
  </si>
  <si>
    <t>РМО/ШМО</t>
  </si>
  <si>
    <t>за проверку тетрадей</t>
  </si>
  <si>
    <t>доп. Образование</t>
  </si>
  <si>
    <t>Ночные</t>
  </si>
  <si>
    <t>Всего с уральскими</t>
  </si>
  <si>
    <t xml:space="preserve">Всего, руб </t>
  </si>
  <si>
    <t>Категория</t>
  </si>
  <si>
    <t>Тарифная ставка (оклад) с учетом сельских, руб.</t>
  </si>
  <si>
    <t>Количество штатных единиц</t>
  </si>
  <si>
    <t>Должность (специальность, профессия),  разряд, класс (категория) квалификации</t>
  </si>
  <si>
    <t>№ п/п</t>
  </si>
  <si>
    <t>Период: с 01 октября 2021 года</t>
  </si>
  <si>
    <t>Наименование учреждения: МАОУ "Бугалышская СОШ"</t>
  </si>
  <si>
    <t xml:space="preserve">ШТАТНОЕ РАСПИСАНИЕ </t>
  </si>
  <si>
    <t>"____" ________20___ г.</t>
  </si>
  <si>
    <t>Дата составления</t>
  </si>
  <si>
    <t>Номер документа</t>
  </si>
  <si>
    <t>МО Красноуфимский округ_______________Н. А. Гибадуллина</t>
  </si>
  <si>
    <t xml:space="preserve">Начальник  МОУО </t>
  </si>
  <si>
    <t>51840693</t>
  </si>
  <si>
    <t>по ОКПО</t>
  </si>
  <si>
    <t xml:space="preserve">СОГЛАСОВАНО: </t>
  </si>
  <si>
    <t>0301017</t>
  </si>
  <si>
    <t>Форма по ОКУД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</si>
</sst>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2" fontId="21" fillId="33" borderId="11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" fontId="23" fillId="33" borderId="14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" fontId="23" fillId="33" borderId="10" xfId="0" applyNumberFormat="1" applyFont="1" applyFill="1" applyBorder="1" applyAlignment="1">
      <alignment horizontal="center" vertical="center" wrapText="1"/>
    </xf>
    <xf numFmtId="164" fontId="23" fillId="33" borderId="15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34" borderId="17" xfId="0" applyFont="1" applyFill="1" applyBorder="1" applyAlignment="1">
      <alignment horizontal="center" vertical="center" textRotation="90" wrapText="1"/>
    </xf>
    <xf numFmtId="0" fontId="21" fillId="34" borderId="13" xfId="0" applyFont="1" applyFill="1" applyBorder="1" applyAlignment="1">
      <alignment horizontal="center" vertical="center" textRotation="90" wrapText="1"/>
    </xf>
    <xf numFmtId="0" fontId="23" fillId="33" borderId="15" xfId="0" applyFont="1" applyFill="1" applyBorder="1" applyAlignment="1">
      <alignment horizontal="center" vertical="center" wrapText="1"/>
    </xf>
    <xf numFmtId="164" fontId="23" fillId="0" borderId="15" xfId="0" applyNumberFormat="1" applyFont="1" applyBorder="1" applyAlignment="1">
      <alignment horizontal="center" vertical="center" wrapText="1"/>
    </xf>
    <xf numFmtId="2" fontId="23" fillId="0" borderId="15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0" fontId="21" fillId="34" borderId="18" xfId="0" applyFont="1" applyFill="1" applyBorder="1" applyAlignment="1">
      <alignment horizontal="center" vertical="center" textRotation="90" wrapText="1"/>
    </xf>
    <xf numFmtId="0" fontId="21" fillId="35" borderId="19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textRotation="90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 vertical="center" wrapText="1"/>
    </xf>
    <xf numFmtId="164" fontId="21" fillId="33" borderId="11" xfId="0" applyNumberFormat="1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textRotation="90" wrapText="1"/>
    </xf>
    <xf numFmtId="4" fontId="0" fillId="0" borderId="10" xfId="0" applyNumberFormat="1" applyBorder="1" applyAlignment="1">
      <alignment/>
    </xf>
    <xf numFmtId="164" fontId="23" fillId="33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164" fontId="0" fillId="0" borderId="0" xfId="0" applyNumberFormat="1" applyAlignment="1">
      <alignment/>
    </xf>
    <xf numFmtId="164" fontId="21" fillId="0" borderId="22" xfId="0" applyNumberFormat="1" applyFont="1" applyBorder="1" applyAlignment="1">
      <alignment horizontal="center" vertical="center" wrapText="1"/>
    </xf>
    <xf numFmtId="2" fontId="21" fillId="0" borderId="23" xfId="0" applyNumberFormat="1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164" fontId="21" fillId="0" borderId="26" xfId="0" applyNumberFormat="1" applyFont="1" applyBorder="1" applyAlignment="1">
      <alignment horizontal="center" vertical="center" wrapText="1"/>
    </xf>
    <xf numFmtId="0" fontId="0" fillId="14" borderId="10" xfId="0" applyFill="1" applyBorder="1" applyAlignment="1">
      <alignment/>
    </xf>
    <xf numFmtId="0" fontId="21" fillId="37" borderId="17" xfId="0" applyFont="1" applyFill="1" applyBorder="1" applyAlignment="1">
      <alignment horizontal="center" vertical="center" textRotation="90" wrapText="1"/>
    </xf>
    <xf numFmtId="0" fontId="21" fillId="37" borderId="18" xfId="0" applyFont="1" applyFill="1" applyBorder="1" applyAlignment="1">
      <alignment horizontal="center" vertical="center" textRotation="90" wrapText="1"/>
    </xf>
    <xf numFmtId="164" fontId="23" fillId="38" borderId="10" xfId="0" applyNumberFormat="1" applyFont="1" applyFill="1" applyBorder="1" applyAlignment="1">
      <alignment horizontal="center" vertical="center" wrapText="1"/>
    </xf>
    <xf numFmtId="2" fontId="23" fillId="38" borderId="10" xfId="0" applyNumberFormat="1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left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vertical="center" wrapText="1"/>
    </xf>
    <xf numFmtId="0" fontId="21" fillId="33" borderId="30" xfId="0" applyFont="1" applyFill="1" applyBorder="1" applyAlignment="1">
      <alignment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/>
    </xf>
    <xf numFmtId="0" fontId="20" fillId="33" borderId="31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center" vertical="center"/>
    </xf>
    <xf numFmtId="0" fontId="23" fillId="33" borderId="32" xfId="0" applyFont="1" applyFill="1" applyBorder="1" applyAlignment="1">
      <alignment horizontal="left" vertical="center"/>
    </xf>
    <xf numFmtId="0" fontId="23" fillId="33" borderId="33" xfId="0" applyFont="1" applyFill="1" applyBorder="1" applyAlignment="1">
      <alignment horizontal="left" vertical="center"/>
    </xf>
    <xf numFmtId="49" fontId="21" fillId="33" borderId="10" xfId="0" applyNumberFormat="1" applyFont="1" applyFill="1" applyBorder="1" applyAlignment="1">
      <alignment horizontal="center"/>
    </xf>
    <xf numFmtId="0" fontId="18" fillId="0" borderId="27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9" fillId="33" borderId="31" xfId="0" applyFont="1" applyFill="1" applyBorder="1" applyAlignment="1">
      <alignment horizontal="left" vertical="top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vertical="center" wrapText="1"/>
    </xf>
    <xf numFmtId="0" fontId="23" fillId="33" borderId="33" xfId="0" applyFont="1" applyFill="1" applyBorder="1" applyAlignment="1">
      <alignment vertical="center" wrapText="1"/>
    </xf>
    <xf numFmtId="0" fontId="0" fillId="0" borderId="0" xfId="0" applyAlignment="1">
      <alignment/>
    </xf>
    <xf numFmtId="0" fontId="19" fillId="33" borderId="0" xfId="0" applyFont="1" applyFill="1" applyBorder="1" applyAlignment="1">
      <alignment horizontal="left" vertical="top" wrapText="1"/>
    </xf>
    <xf numFmtId="0" fontId="22" fillId="33" borderId="0" xfId="0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7" fillId="33" borderId="0" xfId="0" applyFont="1" applyFill="1" applyAlignment="1">
      <alignment/>
    </xf>
    <xf numFmtId="49" fontId="23" fillId="33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35"/>
  <sheetViews>
    <sheetView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G38" sqref="G38"/>
    </sheetView>
  </sheetViews>
  <sheetFormatPr defaultColWidth="9.00390625" defaultRowHeight="12.75"/>
  <cols>
    <col min="3" max="3" width="16.75390625" style="0" customWidth="1"/>
    <col min="5" max="5" width="10.875" style="0" customWidth="1"/>
    <col min="8" max="8" width="10.625" style="0" customWidth="1"/>
    <col min="19" max="19" width="11.375" style="0" customWidth="1"/>
    <col min="20" max="20" width="12.00390625" style="0" customWidth="1"/>
    <col min="21" max="21" width="14.25390625" style="0" bestFit="1" customWidth="1"/>
    <col min="22" max="22" width="10.125" style="0" bestFit="1" customWidth="1"/>
  </cols>
  <sheetData>
    <row r="1" spans="1:20" ht="8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3" t="s">
        <v>59</v>
      </c>
      <c r="P1" s="83"/>
      <c r="Q1" s="83"/>
      <c r="R1" s="86" t="s">
        <v>58</v>
      </c>
      <c r="S1" s="85"/>
      <c r="T1" s="85"/>
    </row>
    <row r="2" spans="1:20" ht="12.75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3" t="s">
        <v>56</v>
      </c>
      <c r="P2" s="83"/>
      <c r="Q2" s="83"/>
      <c r="R2" s="82" t="s">
        <v>55</v>
      </c>
      <c r="S2" s="81"/>
      <c r="T2" s="81"/>
    </row>
    <row r="3" spans="1:20" ht="12.75">
      <c r="A3" s="80" t="s">
        <v>54</v>
      </c>
      <c r="B3" s="80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33.75">
      <c r="A4" s="74" t="s">
        <v>53</v>
      </c>
      <c r="B4" s="74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2"/>
      <c r="O4" s="26" t="s">
        <v>52</v>
      </c>
      <c r="P4" s="26" t="s">
        <v>51</v>
      </c>
      <c r="Q4" s="78"/>
      <c r="R4" s="77"/>
      <c r="S4" s="76"/>
      <c r="T4" s="75"/>
    </row>
    <row r="5" spans="1:20" ht="12.75">
      <c r="A5" s="74" t="s">
        <v>50</v>
      </c>
      <c r="B5" s="74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2"/>
      <c r="O5" s="71"/>
      <c r="P5" s="70"/>
      <c r="Q5" s="70"/>
      <c r="R5" s="70"/>
      <c r="S5" s="70"/>
      <c r="T5" s="69"/>
    </row>
    <row r="6" spans="1:20" ht="15.75">
      <c r="A6" s="68" t="s">
        <v>49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</row>
    <row r="7" spans="1:20" ht="14.25">
      <c r="A7" s="67" t="s">
        <v>48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14.25">
      <c r="A8" s="66" t="s">
        <v>47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0" ht="21" customHeight="1">
      <c r="A9" s="60" t="s">
        <v>46</v>
      </c>
      <c r="B9" s="65"/>
      <c r="C9" s="59" t="s">
        <v>45</v>
      </c>
      <c r="D9" s="59" t="s">
        <v>44</v>
      </c>
      <c r="E9" s="59" t="s">
        <v>43</v>
      </c>
      <c r="F9" s="64" t="s">
        <v>42</v>
      </c>
      <c r="G9" s="63"/>
      <c r="H9" s="62"/>
      <c r="I9" s="61"/>
      <c r="J9" s="61"/>
      <c r="K9" s="61"/>
      <c r="L9" s="61"/>
      <c r="M9" s="61"/>
      <c r="N9" s="61"/>
      <c r="O9" s="61"/>
      <c r="P9" s="61"/>
      <c r="Q9" s="61"/>
      <c r="R9" s="60"/>
      <c r="S9" s="59" t="s">
        <v>41</v>
      </c>
      <c r="T9" s="59" t="s">
        <v>40</v>
      </c>
    </row>
    <row r="10" spans="1:20" ht="32.25" thickBot="1">
      <c r="A10" s="58"/>
      <c r="B10" s="57"/>
      <c r="C10" s="51"/>
      <c r="D10" s="51"/>
      <c r="E10" s="51"/>
      <c r="F10" s="51"/>
      <c r="G10" s="56" t="s">
        <v>39</v>
      </c>
      <c r="H10" s="55" t="s">
        <v>38</v>
      </c>
      <c r="I10" s="54" t="s">
        <v>37</v>
      </c>
      <c r="J10" s="52" t="s">
        <v>36</v>
      </c>
      <c r="K10" s="52" t="s">
        <v>35</v>
      </c>
      <c r="L10" s="52" t="s">
        <v>34</v>
      </c>
      <c r="M10" s="52" t="s">
        <v>33</v>
      </c>
      <c r="N10" s="52" t="s">
        <v>32</v>
      </c>
      <c r="O10" s="52" t="s">
        <v>31</v>
      </c>
      <c r="P10" s="53" t="s">
        <v>30</v>
      </c>
      <c r="Q10" s="53" t="s">
        <v>29</v>
      </c>
      <c r="R10" s="52" t="s">
        <v>28</v>
      </c>
      <c r="S10" s="51"/>
      <c r="T10" s="51"/>
    </row>
    <row r="11" spans="1:20" ht="12.75" customHeight="1" thickBot="1">
      <c r="A11" s="24" t="s">
        <v>27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2"/>
    </row>
    <row r="12" spans="1:20" ht="12.75" customHeight="1">
      <c r="A12" s="17">
        <v>1</v>
      </c>
      <c r="B12" s="21" t="s">
        <v>3</v>
      </c>
      <c r="C12" s="20" t="s">
        <v>14</v>
      </c>
      <c r="D12" s="19">
        <v>16.55</v>
      </c>
      <c r="E12" s="18">
        <v>302093.75</v>
      </c>
      <c r="F12" s="18"/>
      <c r="G12" s="18"/>
      <c r="H12" s="50"/>
      <c r="I12" s="50">
        <v>10879.75</v>
      </c>
      <c r="J12" s="50">
        <v>1890</v>
      </c>
      <c r="K12" s="50">
        <v>1890</v>
      </c>
      <c r="L12" s="50">
        <v>9851.63</v>
      </c>
      <c r="M12" s="50">
        <v>787.5</v>
      </c>
      <c r="N12" s="50">
        <v>11836.13</v>
      </c>
      <c r="O12" s="50">
        <v>2598.75</v>
      </c>
      <c r="P12" s="50">
        <v>17416.88</v>
      </c>
      <c r="Q12" s="50">
        <v>10804.78</v>
      </c>
      <c r="R12" s="18"/>
      <c r="S12" s="10">
        <f>SUM(E12:R12)</f>
        <v>370049.17000000004</v>
      </c>
      <c r="T12" s="10">
        <f>S12*1.15</f>
        <v>425556.5455</v>
      </c>
    </row>
    <row r="13" spans="1:20" ht="12.75" customHeight="1">
      <c r="A13" s="17">
        <v>2</v>
      </c>
      <c r="B13" s="21"/>
      <c r="C13" s="13" t="s">
        <v>2</v>
      </c>
      <c r="D13" s="12">
        <v>0.5</v>
      </c>
      <c r="E13" s="11">
        <v>7615</v>
      </c>
      <c r="F13" s="11">
        <v>761.5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0">
        <f>SUM(E13:R13)</f>
        <v>8376.5</v>
      </c>
      <c r="T13" s="10">
        <f>S13*1.15</f>
        <v>9632.974999999999</v>
      </c>
    </row>
    <row r="14" spans="1:20" ht="20.25" customHeight="1">
      <c r="A14" s="17">
        <v>3</v>
      </c>
      <c r="B14" s="21"/>
      <c r="C14" s="13" t="s">
        <v>26</v>
      </c>
      <c r="D14" s="12">
        <v>1</v>
      </c>
      <c r="E14" s="11">
        <v>15750</v>
      </c>
      <c r="F14" s="11">
        <v>3937.5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">
        <f>SUM(E14:R14)</f>
        <v>19687.5</v>
      </c>
      <c r="T14" s="10">
        <f>S14*1.15</f>
        <v>22640.625</v>
      </c>
    </row>
    <row r="15" spans="1:20" ht="12.75" customHeight="1">
      <c r="A15" s="17">
        <v>4</v>
      </c>
      <c r="B15" s="16"/>
      <c r="C15" s="13" t="s">
        <v>25</v>
      </c>
      <c r="D15" s="12">
        <v>1</v>
      </c>
      <c r="E15" s="11">
        <v>15230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0">
        <f>SUM(E15:R15)</f>
        <v>15230</v>
      </c>
      <c r="T15" s="10">
        <f>S15*1.15</f>
        <v>17514.5</v>
      </c>
    </row>
    <row r="16" spans="1:20" ht="12.75" customHeight="1">
      <c r="A16" s="17"/>
      <c r="B16" s="16"/>
      <c r="C16" s="49" t="s">
        <v>24</v>
      </c>
      <c r="D16" s="48">
        <v>0.5</v>
      </c>
      <c r="E16" s="47">
        <v>7615</v>
      </c>
      <c r="F16" s="11">
        <v>1523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0">
        <f>SUM(E16:R16)</f>
        <v>9138</v>
      </c>
      <c r="T16" s="10">
        <f>S16*1.15</f>
        <v>10508.699999999999</v>
      </c>
    </row>
    <row r="17" spans="1:20" ht="12.75" customHeight="1">
      <c r="A17" s="17"/>
      <c r="B17" s="16"/>
      <c r="C17" s="49" t="s">
        <v>23</v>
      </c>
      <c r="D17" s="48">
        <v>0.5</v>
      </c>
      <c r="E17" s="47">
        <v>7875</v>
      </c>
      <c r="F17" s="11">
        <v>1968.75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0">
        <f>SUM(E17:R17)</f>
        <v>9843.75</v>
      </c>
      <c r="T17" s="10">
        <f>S17*1.15</f>
        <v>11320.3125</v>
      </c>
    </row>
    <row r="18" spans="1:20" ht="12.75" customHeight="1" thickBot="1">
      <c r="A18" s="17"/>
      <c r="B18" s="15"/>
      <c r="C18" s="14" t="s">
        <v>0</v>
      </c>
      <c r="D18" s="43">
        <f>SUM(D12:D17)</f>
        <v>20.05</v>
      </c>
      <c r="E18" s="43">
        <f>SUM(E12:E17)</f>
        <v>356178.75</v>
      </c>
      <c r="F18" s="43">
        <f>SUM(F12:F17)</f>
        <v>8190.75</v>
      </c>
      <c r="G18" s="43">
        <f>SUM(G12:G17)</f>
        <v>0</v>
      </c>
      <c r="H18" s="43">
        <f>SUM(H12:H17)</f>
        <v>0</v>
      </c>
      <c r="I18" s="43">
        <f>SUM(I12:I17)</f>
        <v>10879.75</v>
      </c>
      <c r="J18" s="43">
        <f>SUM(J12:J17)</f>
        <v>1890</v>
      </c>
      <c r="K18" s="43">
        <f>SUM(K12:K17)</f>
        <v>1890</v>
      </c>
      <c r="L18" s="43">
        <f>SUM(L12:L17)</f>
        <v>9851.63</v>
      </c>
      <c r="M18" s="43">
        <f>SUM(M12:M17)</f>
        <v>787.5</v>
      </c>
      <c r="N18" s="43">
        <f>SUM(N12:N17)</f>
        <v>11836.13</v>
      </c>
      <c r="O18" s="43">
        <f>SUM(O12:O17)</f>
        <v>2598.75</v>
      </c>
      <c r="P18" s="43">
        <f>SUM(P12:P17)</f>
        <v>17416.88</v>
      </c>
      <c r="Q18" s="43">
        <f>SUM(Q12:Q17)</f>
        <v>10804.78</v>
      </c>
      <c r="R18" s="43">
        <f>SUM(R12:R17)</f>
        <v>0</v>
      </c>
      <c r="S18" s="43">
        <f>SUM(S12:S17)</f>
        <v>432324.92000000004</v>
      </c>
      <c r="T18" s="43">
        <f>SUM(T12:T17)</f>
        <v>497173.658</v>
      </c>
    </row>
    <row r="19" spans="1:20" ht="12.75" customHeight="1">
      <c r="A19" s="9">
        <v>1</v>
      </c>
      <c r="B19" s="46" t="s">
        <v>1</v>
      </c>
      <c r="C19" s="13" t="s">
        <v>22</v>
      </c>
      <c r="D19" s="12">
        <v>1</v>
      </c>
      <c r="E19" s="11">
        <v>26555.84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0">
        <f>SUM(E19:R19)</f>
        <v>26555.84</v>
      </c>
      <c r="T19" s="10">
        <f>S19*1.15</f>
        <v>30539.215999999997</v>
      </c>
    </row>
    <row r="20" spans="1:20" ht="19.5" customHeight="1">
      <c r="A20" s="9"/>
      <c r="B20" s="46"/>
      <c r="C20" s="13" t="s">
        <v>21</v>
      </c>
      <c r="D20" s="12">
        <v>0.5</v>
      </c>
      <c r="E20" s="11">
        <v>2783.31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33">
        <f>SUM(E20:R20)</f>
        <v>2783.31</v>
      </c>
      <c r="T20" s="33">
        <f>S20*1.15</f>
        <v>3200.8064999999997</v>
      </c>
    </row>
    <row r="21" spans="1:20" ht="12.75" customHeight="1">
      <c r="A21" s="9"/>
      <c r="B21" s="46"/>
      <c r="C21" s="13" t="s">
        <v>20</v>
      </c>
      <c r="D21" s="12">
        <v>0.5</v>
      </c>
      <c r="E21" s="11">
        <v>3821.86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33">
        <f>SUM(E21:R21)</f>
        <v>3821.86</v>
      </c>
      <c r="T21" s="33">
        <f>S21*1.15</f>
        <v>4395.139</v>
      </c>
    </row>
    <row r="22" spans="1:20" ht="12.75" customHeight="1">
      <c r="A22" s="9">
        <v>3</v>
      </c>
      <c r="B22" s="46"/>
      <c r="C22" s="13" t="s">
        <v>19</v>
      </c>
      <c r="D22" s="12">
        <v>0.5</v>
      </c>
      <c r="E22" s="11">
        <v>2489.84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33">
        <f>SUM(E22:R22)</f>
        <v>2489.84</v>
      </c>
      <c r="T22" s="33">
        <f>S22*1.15</f>
        <v>2863.316</v>
      </c>
    </row>
    <row r="23" spans="1:20" ht="13.5" customHeight="1">
      <c r="A23" s="9">
        <v>4</v>
      </c>
      <c r="B23" s="45"/>
      <c r="C23" s="8" t="s">
        <v>0</v>
      </c>
      <c r="D23" s="7">
        <f>SUM(D19:D22)</f>
        <v>2.5</v>
      </c>
      <c r="E23" s="6">
        <f>SUM(E19:E22)</f>
        <v>35650.850000000006</v>
      </c>
      <c r="F23" s="6">
        <f>SUM(F19:F22)</f>
        <v>0</v>
      </c>
      <c r="G23" s="6">
        <f>SUM(G19:G22)</f>
        <v>0</v>
      </c>
      <c r="H23" s="6">
        <f>SUM(H19:H22)</f>
        <v>0</v>
      </c>
      <c r="I23" s="6">
        <f>SUM(I19:I22)</f>
        <v>0</v>
      </c>
      <c r="J23" s="6">
        <f>SUM(J19:J22)</f>
        <v>0</v>
      </c>
      <c r="K23" s="6">
        <f>SUM(K19:K22)</f>
        <v>0</v>
      </c>
      <c r="L23" s="6">
        <f>SUM(L19:L22)</f>
        <v>0</v>
      </c>
      <c r="M23" s="6">
        <f>SUM(M19:M22)</f>
        <v>0</v>
      </c>
      <c r="N23" s="6">
        <f>SUM(N19:N22)</f>
        <v>0</v>
      </c>
      <c r="O23" s="6">
        <f>SUM(O19:O22)</f>
        <v>0</v>
      </c>
      <c r="P23" s="6">
        <f>SUM(P19:P22)</f>
        <v>0</v>
      </c>
      <c r="Q23" s="6">
        <f>SUM(Q19:Q22)</f>
        <v>0</v>
      </c>
      <c r="R23" s="6">
        <f>SUM(R19:R22)</f>
        <v>0</v>
      </c>
      <c r="S23" s="6">
        <f>SUM(S19:S22)</f>
        <v>35650.850000000006</v>
      </c>
      <c r="T23" s="6">
        <f>SUM(T19:T22)</f>
        <v>40998.4775</v>
      </c>
    </row>
    <row r="24" spans="1:22" ht="12.75" customHeight="1" thickBot="1">
      <c r="A24" s="9"/>
      <c r="B24" s="42" t="s">
        <v>5</v>
      </c>
      <c r="C24" s="41"/>
      <c r="D24" s="40">
        <f>D18+D23</f>
        <v>22.55</v>
      </c>
      <c r="E24" s="39">
        <f>SUM(E18+E23)</f>
        <v>391829.6</v>
      </c>
      <c r="F24" s="39">
        <f>SUM(F18+F23)</f>
        <v>8190.75</v>
      </c>
      <c r="G24" s="39">
        <f>SUM(G18+G23)</f>
        <v>0</v>
      </c>
      <c r="H24" s="39">
        <f>SUM(H18+H23)</f>
        <v>0</v>
      </c>
      <c r="I24" s="39">
        <f>SUM(I18+I23)</f>
        <v>10879.75</v>
      </c>
      <c r="J24" s="39">
        <f>SUM(J18+J23)</f>
        <v>1890</v>
      </c>
      <c r="K24" s="39">
        <f>SUM(K18+K23)</f>
        <v>1890</v>
      </c>
      <c r="L24" s="39">
        <f>SUM(L18+L23)</f>
        <v>9851.63</v>
      </c>
      <c r="M24" s="39">
        <f>SUM(M18+M23)</f>
        <v>787.5</v>
      </c>
      <c r="N24" s="39">
        <f>SUM(N18+N23)</f>
        <v>11836.13</v>
      </c>
      <c r="O24" s="39">
        <f>SUM(O18+O23)</f>
        <v>2598.75</v>
      </c>
      <c r="P24" s="39">
        <f>SUM(P18+P23)</f>
        <v>17416.88</v>
      </c>
      <c r="Q24" s="39">
        <f>SUM(Q18+Q23)</f>
        <v>10804.78</v>
      </c>
      <c r="R24" s="39">
        <f>SUM(R18+R23)</f>
        <v>0</v>
      </c>
      <c r="S24" s="39">
        <f>SUM(S18+S23)</f>
        <v>467975.77</v>
      </c>
      <c r="T24" s="39">
        <f>SUM(T18+T23)</f>
        <v>538172.1355</v>
      </c>
      <c r="U24" s="38" t="s">
        <v>13</v>
      </c>
      <c r="V24" t="s">
        <v>12</v>
      </c>
    </row>
    <row r="25" spans="1:22" ht="12.75" customHeight="1">
      <c r="A25" s="9">
        <v>1</v>
      </c>
      <c r="B25" s="25" t="s">
        <v>4</v>
      </c>
      <c r="C25" s="37" t="s">
        <v>11</v>
      </c>
      <c r="D25" s="36">
        <v>0.5</v>
      </c>
      <c r="E25" s="35">
        <v>2800.81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3">
        <f>SUM(E25:R25)</f>
        <v>2800.81</v>
      </c>
      <c r="T25" s="33">
        <f>S25*1.15</f>
        <v>3220.9314999999997</v>
      </c>
      <c r="U25" s="44">
        <f>SUM(13949.5*D25)</f>
        <v>6974.75</v>
      </c>
      <c r="V25" s="32">
        <f>SUM(U25-T25)</f>
        <v>3753.8185000000003</v>
      </c>
    </row>
    <row r="26" spans="1:22" ht="12.75" customHeight="1">
      <c r="A26" s="9">
        <v>2</v>
      </c>
      <c r="B26" s="25"/>
      <c r="C26" s="13" t="s">
        <v>10</v>
      </c>
      <c r="D26" s="12">
        <v>1.2</v>
      </c>
      <c r="E26" s="11">
        <v>8217.71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33">
        <f>SUM(E26:R26)</f>
        <v>8217.71</v>
      </c>
      <c r="T26" s="33">
        <f>S26*1.15</f>
        <v>9450.366499999998</v>
      </c>
      <c r="U26" s="44">
        <f>SUM(13949.5*D26)</f>
        <v>16739.399999999998</v>
      </c>
      <c r="V26" s="32">
        <f>SUM(U26-T26)</f>
        <v>7289.0335</v>
      </c>
    </row>
    <row r="27" spans="1:22" ht="12.75" customHeight="1">
      <c r="A27" s="9">
        <v>3</v>
      </c>
      <c r="B27" s="25"/>
      <c r="C27" s="20" t="s">
        <v>9</v>
      </c>
      <c r="D27" s="19">
        <v>1</v>
      </c>
      <c r="E27" s="18">
        <v>4004.23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33">
        <f>SUM(E27:R27)</f>
        <v>4004.23</v>
      </c>
      <c r="T27" s="33">
        <f>S27*1.15</f>
        <v>4604.8645</v>
      </c>
      <c r="U27" s="1">
        <f>SUM(13949.5*D27)</f>
        <v>13949.5</v>
      </c>
      <c r="V27" s="32">
        <f>SUM(U27-T27)</f>
        <v>9344.6355</v>
      </c>
    </row>
    <row r="28" spans="1:22" ht="12.75" customHeight="1">
      <c r="A28" s="9">
        <v>4</v>
      </c>
      <c r="B28" s="25"/>
      <c r="C28" s="20" t="s">
        <v>8</v>
      </c>
      <c r="D28" s="19">
        <v>3</v>
      </c>
      <c r="E28" s="18">
        <v>10856.64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33">
        <f>SUM(E28:R28)</f>
        <v>10856.64</v>
      </c>
      <c r="T28" s="33">
        <f>S28*1.15</f>
        <v>12485.135999999999</v>
      </c>
      <c r="U28" s="1">
        <f>SUM(13949.5*D28)</f>
        <v>41848.5</v>
      </c>
      <c r="V28" s="32">
        <f>SUM(U28-T28)</f>
        <v>29363.364</v>
      </c>
    </row>
    <row r="29" spans="1:22" ht="28.5" customHeight="1">
      <c r="A29" s="9">
        <v>5</v>
      </c>
      <c r="B29" s="25"/>
      <c r="C29" s="20" t="s">
        <v>18</v>
      </c>
      <c r="D29" s="19">
        <v>0.5</v>
      </c>
      <c r="E29" s="18">
        <v>2214.7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3">
        <f>SUM(E29:R29)</f>
        <v>2214.7</v>
      </c>
      <c r="T29" s="33">
        <f>S29*1.15</f>
        <v>2546.9049999999997</v>
      </c>
      <c r="U29" s="44">
        <f>SUM(13949.5*D29)</f>
        <v>6974.75</v>
      </c>
      <c r="V29" s="32">
        <f>SUM(U29-T29)</f>
        <v>4427.845</v>
      </c>
    </row>
    <row r="30" spans="1:22" ht="12.75" customHeight="1">
      <c r="A30" s="9">
        <v>6</v>
      </c>
      <c r="B30" s="25"/>
      <c r="C30" s="20" t="s">
        <v>17</v>
      </c>
      <c r="D30" s="19">
        <v>1</v>
      </c>
      <c r="E30" s="18">
        <v>7942.8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33">
        <f>SUM(E30:R30)</f>
        <v>7942.8</v>
      </c>
      <c r="T30" s="33">
        <f>S30*1.15</f>
        <v>9134.22</v>
      </c>
      <c r="U30" s="1">
        <f>SUM(13949.5*D30)</f>
        <v>13949.5</v>
      </c>
      <c r="V30" s="32">
        <f>SUM(U30-T30)</f>
        <v>4815.280000000001</v>
      </c>
    </row>
    <row r="31" spans="1:22" ht="12.75" customHeight="1">
      <c r="A31" s="9">
        <v>7</v>
      </c>
      <c r="B31" s="25"/>
      <c r="C31" s="20" t="s">
        <v>7</v>
      </c>
      <c r="D31" s="19">
        <v>2</v>
      </c>
      <c r="E31" s="18">
        <v>7230.78</v>
      </c>
      <c r="F31" s="18"/>
      <c r="G31" s="18">
        <v>1747.61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0">
        <f>SUM(E31:R31)</f>
        <v>8978.39</v>
      </c>
      <c r="T31" s="33">
        <f>S31*1.15</f>
        <v>10325.1485</v>
      </c>
      <c r="U31" s="1">
        <f>SUM(13949.5*D31)</f>
        <v>27899</v>
      </c>
      <c r="V31" s="32">
        <f>SUM(U31-T31)</f>
        <v>17573.8515</v>
      </c>
    </row>
    <row r="32" spans="1:22" ht="12.75" customHeight="1">
      <c r="A32" s="9">
        <v>8</v>
      </c>
      <c r="B32" s="25"/>
      <c r="C32" s="20" t="s">
        <v>16</v>
      </c>
      <c r="D32" s="19">
        <v>0.5</v>
      </c>
      <c r="E32" s="18">
        <v>3765.26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0">
        <f>SUM(E32:R32)</f>
        <v>3765.26</v>
      </c>
      <c r="T32" s="33">
        <f>S32*1.15</f>
        <v>4330.049</v>
      </c>
      <c r="U32" s="1">
        <f>SUM(13949.5*D32)</f>
        <v>6974.75</v>
      </c>
      <c r="V32" s="32">
        <f>SUM(U32-T32)</f>
        <v>2644.701</v>
      </c>
    </row>
    <row r="33" spans="1:22" ht="12.75" customHeight="1" thickBot="1">
      <c r="A33" s="9">
        <v>9</v>
      </c>
      <c r="B33" s="25"/>
      <c r="C33" s="20" t="s">
        <v>15</v>
      </c>
      <c r="D33" s="19">
        <v>0.8</v>
      </c>
      <c r="E33" s="18">
        <v>2895.1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0">
        <f>SUM(E33:R33)</f>
        <v>2895.1</v>
      </c>
      <c r="T33" s="33">
        <f>S33*1.15</f>
        <v>3329.365</v>
      </c>
      <c r="U33" s="1">
        <f>SUM(13949.5*D33)</f>
        <v>11159.6</v>
      </c>
      <c r="V33" s="32">
        <f>SUM(U33-T33)</f>
        <v>7830.235000000001</v>
      </c>
    </row>
    <row r="34" spans="1:22" ht="12.75" customHeight="1" thickBot="1">
      <c r="A34" s="9"/>
      <c r="B34" s="31"/>
      <c r="C34" s="27" t="s">
        <v>0</v>
      </c>
      <c r="D34" s="29">
        <f>SUM(D25:D33)</f>
        <v>10.5</v>
      </c>
      <c r="E34" s="28">
        <f>SUM(E25:E33)</f>
        <v>49928.03</v>
      </c>
      <c r="F34" s="28">
        <f>SUM(F25:F33)</f>
        <v>0</v>
      </c>
      <c r="G34" s="28">
        <f>SUM(G25:G33)</f>
        <v>1747.61</v>
      </c>
      <c r="H34" s="28">
        <f>SUM(H25:H33)</f>
        <v>0</v>
      </c>
      <c r="I34" s="28">
        <f>SUM(I25:I33)</f>
        <v>0</v>
      </c>
      <c r="J34" s="28">
        <f>SUM(J25:J33)</f>
        <v>0</v>
      </c>
      <c r="K34" s="28">
        <f>SUM(K25:K33)</f>
        <v>0</v>
      </c>
      <c r="L34" s="28">
        <f>SUM(L25:L33)</f>
        <v>0</v>
      </c>
      <c r="M34" s="28">
        <f>SUM(M25:M33)</f>
        <v>0</v>
      </c>
      <c r="N34" s="28">
        <f>SUM(N25:N33)</f>
        <v>0</v>
      </c>
      <c r="O34" s="28">
        <f>SUM(O25:O33)</f>
        <v>0</v>
      </c>
      <c r="P34" s="28">
        <f>SUM(P25:P33)</f>
        <v>0</v>
      </c>
      <c r="Q34" s="28">
        <f>SUM(Q25:Q33)</f>
        <v>0</v>
      </c>
      <c r="R34" s="28">
        <f>SUM(R25:R33)</f>
        <v>0</v>
      </c>
      <c r="S34" s="28">
        <f>SUM(S25:S33)</f>
        <v>51675.64</v>
      </c>
      <c r="T34" s="28">
        <f>SUM(T25:T33)</f>
        <v>59426.986</v>
      </c>
      <c r="U34" s="28">
        <f>SUM(U25:U33)</f>
        <v>146469.75</v>
      </c>
      <c r="V34" s="28">
        <f>SUM(V25:V33)</f>
        <v>87042.76400000001</v>
      </c>
    </row>
    <row r="35" spans="1:20" ht="12.75" customHeight="1">
      <c r="A35" s="5"/>
      <c r="B35" s="4" t="s">
        <v>6</v>
      </c>
      <c r="C35" s="3"/>
      <c r="D35" s="2">
        <f>SUM(D24+D34)</f>
        <v>33.05</v>
      </c>
      <c r="E35" s="30">
        <f>SUM(E24+E34)</f>
        <v>441757.63</v>
      </c>
      <c r="F35" s="30">
        <f>SUM(F24+F34)</f>
        <v>8190.75</v>
      </c>
      <c r="G35" s="30">
        <f>SUM(G24+G34)</f>
        <v>1747.61</v>
      </c>
      <c r="H35" s="30">
        <f>SUM(H24+H34)</f>
        <v>0</v>
      </c>
      <c r="I35" s="30">
        <f>SUM(I24+I34)</f>
        <v>10879.75</v>
      </c>
      <c r="J35" s="30">
        <f>SUM(J24+J34)</f>
        <v>1890</v>
      </c>
      <c r="K35" s="30">
        <f>SUM(K24+K34)</f>
        <v>1890</v>
      </c>
      <c r="L35" s="30">
        <f>SUM(L24+L34)</f>
        <v>9851.63</v>
      </c>
      <c r="M35" s="30">
        <f>SUM(M24+M34)</f>
        <v>787.5</v>
      </c>
      <c r="N35" s="30">
        <f>SUM(N24+N34)</f>
        <v>11836.13</v>
      </c>
      <c r="O35" s="30">
        <f>SUM(O24+O34)</f>
        <v>2598.75</v>
      </c>
      <c r="P35" s="30">
        <f>SUM(P24+P34)</f>
        <v>17416.88</v>
      </c>
      <c r="Q35" s="30">
        <f>SUM(Q24+Q34)</f>
        <v>10804.78</v>
      </c>
      <c r="R35" s="30">
        <f>SUM(R24+R34)</f>
        <v>0</v>
      </c>
      <c r="S35" s="30">
        <f>SUM(S24+S34)</f>
        <v>519651.41000000003</v>
      </c>
      <c r="T35" s="30">
        <f>SUM(T24+T34)</f>
        <v>597599.1215</v>
      </c>
    </row>
  </sheetData>
  <sheetProtection/>
  <mergeCells count="23">
    <mergeCell ref="A2:N2"/>
    <mergeCell ref="S2:T2"/>
    <mergeCell ref="A3:T3"/>
    <mergeCell ref="A4:N4"/>
    <mergeCell ref="A5:N5"/>
    <mergeCell ref="P5:T5"/>
    <mergeCell ref="A6:T6"/>
    <mergeCell ref="A7:T7"/>
    <mergeCell ref="A8:T8"/>
    <mergeCell ref="A9:A10"/>
    <mergeCell ref="C9:C10"/>
    <mergeCell ref="D9:D10"/>
    <mergeCell ref="E9:E10"/>
    <mergeCell ref="F9:F10"/>
    <mergeCell ref="I9:R9"/>
    <mergeCell ref="S9:S10"/>
    <mergeCell ref="T9:T10"/>
    <mergeCell ref="A11:T11"/>
    <mergeCell ref="B12:B18"/>
    <mergeCell ref="B19:B23"/>
    <mergeCell ref="B24:C24"/>
    <mergeCell ref="B25:B34"/>
    <mergeCell ref="B35:C3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2022-04-14T08:49:15Z</dcterms:created>
  <dcterms:modified xsi:type="dcterms:W3CDTF">2022-04-14T08:50:40Z</dcterms:modified>
  <cp:category/>
  <cp:version/>
  <cp:contentType/>
  <cp:contentStatus/>
</cp:coreProperties>
</file>